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NEXO I" sheetId="1" r:id="rId1"/>
  </sheets>
  <definedNames>
    <definedName name="_xlnm.Print_Area" localSheetId="0">'ANEXO I'!$A$1:$C$74</definedName>
  </definedNames>
  <calcPr fullCalcOnLoad="1"/>
</workbook>
</file>

<file path=xl/sharedStrings.xml><?xml version="1.0" encoding="utf-8"?>
<sst xmlns="http://schemas.openxmlformats.org/spreadsheetml/2006/main" count="110" uniqueCount="87">
  <si>
    <t>PODER JUDICIÁRIO</t>
  </si>
  <si>
    <t>JUSTIÇA DO TRABALHO</t>
  </si>
  <si>
    <t>TRIBUNAL REGIONAL DO TRABALHO DA 15ª REGIÃO</t>
  </si>
  <si>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</si>
  <si>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</si>
  <si>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</si>
  <si>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</si>
  <si>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</si>
  <si>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</si>
  <si>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Mês de Referência (MM/AAAA) : RESTOS A PAGAR NÃO PROC. INSCRITOS - 2015</t>
  </si>
  <si>
    <t>Data da Publicação: 20/01/2016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</si>
  <si>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</si>
  <si>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</si>
  <si>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</si>
  <si>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</si>
  <si>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</si>
  <si>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</si>
  <si>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</si>
  <si>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</si>
  <si>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</si>
  <si>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</si>
  <si>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</si>
  <si>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</si>
  <si>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</si>
  <si>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</si>
  <si>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</si>
  <si>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</si>
  <si>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</si>
  <si>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</si>
  <si>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</si>
  <si>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</si>
  <si>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</si>
  <si>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</si>
  <si>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</si>
  <si>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</si>
  <si>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</si>
  <si>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</si>
  <si>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</si>
  <si>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</si>
  <si>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</si>
  <si>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</si>
  <si>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</si>
  <si>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</si>
  <si>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</si>
  <si>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</si>
  <si>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</si>
  <si>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</si>
  <si>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</si>
  <si>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</si>
  <si>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</si>
  <si>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</si>
  <si>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</si>
  <si>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</si>
  <si>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</si>
  <si>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</si>
  <si>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</si>
  <si>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</si>
  <si>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</si>
  <si>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</si>
  <si>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</si>
  <si>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</si>
  <si>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</si>
  <si>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</si>
  <si>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</si>
  <si>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</si>
  <si>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</si>
  <si>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</si>
  <si>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</si>
  <si>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</si>
  <si>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</si>
  <si>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</si>
  <si>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</si>
  <si>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</si>
  <si>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</si>
  <si>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</si>
  <si>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</si>
  <si>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</si>
  <si>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</si>
  <si>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</si>
  <si>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</si>
  <si>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</si>
  <si>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</si>
  <si>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FONTE: SIAFI-Sistema Integrado de Administração Financeira do Governo Federal.</t>
  </si>
  <si>
    <t>LOA/2015 - Lei nº 13.115 de 20 de abril de 2015 - Estima a receita e fixa a despesa da União para o exercício financeiro de 2015.</t>
  </si>
  <si>
    <t xml:space="preserve">Notas Explicativas: </t>
  </si>
  <si>
    <t>1. Demonstrativo dos valores inscritos em restos a pagar não processados, nos termos do art. 36 da Lei 4.320, de 17 de março de 1964.</t>
  </si>
  <si>
    <t>2. O item “g” do “Inciso II – Outras Despesas de Custeio” contempla o montante registrado na classificação 33.90.91.90- Sentença Judicial – Auxílio Moradia (Acórdão TCU 1690).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</si>
</sst>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6"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3" fillId="0" borderId="0" xfId="0" applyFont="1" applyAlignment="1">
      <alignment horizontal="left"/>
    </xf>
    <xf numFmtId="164" fontId="3" fillId="0" borderId="1" xfId="0" applyFont="1" applyBorder="1" applyAlignment="1">
      <alignment horizontal="left" vertical="top"/>
    </xf>
    <xf numFmtId="164" fontId="3" fillId="0" borderId="2" xfId="0" applyFont="1" applyBorder="1" applyAlignment="1">
      <alignment horizontal="left" vertical="top" wrapText="1"/>
    </xf>
    <xf numFmtId="164" fontId="3" fillId="0" borderId="3" xfId="0" applyFont="1" applyBorder="1" applyAlignment="1">
      <alignment horizontal="left" vertical="top" wrapText="1"/>
    </xf>
    <xf numFmtId="165" fontId="0" fillId="0" borderId="0" xfId="0" applyNumberFormat="1" applyAlignment="1">
      <alignment horizontal="left"/>
    </xf>
    <xf numFmtId="164" fontId="3" fillId="2" borderId="4" xfId="0" applyFont="1" applyFill="1" applyBorder="1" applyAlignment="1">
      <alignment horizontal="left" vertical="top" wrapText="1"/>
    </xf>
    <xf numFmtId="165" fontId="3" fillId="2" borderId="4" xfId="0" applyNumberFormat="1" applyFont="1" applyFill="1" applyBorder="1" applyAlignment="1">
      <alignment horizontal="right" vertical="top" wrapText="1"/>
    </xf>
    <xf numFmtId="164" fontId="3" fillId="0" borderId="4" xfId="0" applyFont="1" applyBorder="1" applyAlignment="1">
      <alignment horizontal="left" vertical="top" wrapText="1"/>
    </xf>
    <xf numFmtId="165" fontId="3" fillId="0" borderId="4" xfId="0" applyNumberFormat="1" applyFont="1" applyFill="1" applyBorder="1" applyAlignment="1">
      <alignment horizontal="right" vertical="top" wrapText="1"/>
    </xf>
    <xf numFmtId="164" fontId="0" fillId="0" borderId="0" xfId="0" applyAlignment="1">
      <alignment horizontal="center"/>
    </xf>
    <xf numFmtId="166" fontId="3" fillId="0" borderId="4" xfId="0" applyNumberFormat="1" applyFont="1" applyFill="1" applyBorder="1" applyAlignment="1">
      <alignment horizontal="right" vertical="top" wrapText="1"/>
    </xf>
    <xf numFmtId="164" fontId="3" fillId="0" borderId="4" xfId="0" applyFont="1" applyFill="1" applyBorder="1" applyAlignment="1">
      <alignment horizontal="left" vertical="top" wrapText="1"/>
    </xf>
    <xf numFmtId="165" fontId="0" fillId="0" borderId="0" xfId="0" applyNumberFormat="1" applyAlignment="1">
      <alignment horizontal="center"/>
    </xf>
    <xf numFmtId="165" fontId="4" fillId="0" borderId="0" xfId="0" applyNumberFormat="1" applyFont="1" applyAlignment="1">
      <alignment horizontal="left"/>
    </xf>
    <xf numFmtId="164" fontId="0" fillId="0" borderId="0" xfId="0" applyFill="1" applyAlignment="1">
      <alignment horizontal="left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justify" vertical="center" wrapText="1"/>
    </xf>
    <xf numFmtId="164" fontId="0" fillId="0" borderId="0" xfId="0" applyAlignment="1">
      <alignment horizontal="justify" vertical="center" wrapText="1"/>
    </xf>
    <xf numFmtId="164" fontId="5" fillId="0" borderId="0" xfId="0" applyFont="1" applyBorder="1" applyAlignment="1">
      <alignment horizontal="justify" wrapText="1"/>
    </xf>
    <xf numFmtId="164" fontId="5" fillId="0" borderId="0" xfId="0" applyFont="1" applyBorder="1" applyAlignment="1">
      <alignment horizontal="justify" vertical="center" wrapText="1"/>
    </xf>
    <xf numFmtId="164" fontId="0" fillId="0" borderId="0" xfId="0" applyAlignment="1">
      <alignment horizontal="justify" vertical="center"/>
    </xf>
    <xf numFmtId="164" fontId="5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485775</xdr:colOff>
      <xdr:row>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showGridLines="0" tabSelected="1" workbookViewId="0" topLeftCell="A61">
      <selection activeCell="C77" sqref="C77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21.57421875" style="1" customWidth="1"/>
    <col min="4" max="5" width="13.7109375" style="0" customWidth="1"/>
    <col min="6" max="6" width="15.28125" style="0" customWidth="1"/>
    <col min="7" max="7" width="13.7109375" style="0" customWidth="1"/>
  </cols>
  <sheetData>
    <row r="1" ht="16.5" customHeight="1">
      <c r="B1" s="2" t="s">
        <v>0</v>
      </c>
    </row>
    <row r="2" ht="10.5" customHeight="1">
      <c r="B2" s="2" t="s">
        <v>1</v>
      </c>
    </row>
    <row r="3" ht="10.5" customHeight="1">
      <c r="B3" s="2" t="s">
        <v>2</v>
      </c>
    </row>
    <row r="8" spans="1:3" s="4" customFormat="1" ht="15.75">
      <c r="A8" s="3" t="s">
        <v>3</v>
      </c>
      <c r="C8" s="1"/>
    </row>
    <row r="9" spans="1:3" s="4" customFormat="1" ht="15">
      <c r="A9" s="5"/>
      <c r="C9" s="1"/>
    </row>
    <row r="10" spans="1:3" s="4" customFormat="1" ht="18" customHeight="1">
      <c r="A10" s="6" t="s">
        <v>4</v>
      </c>
      <c r="B10" s="7" t="s">
        <v>5</v>
      </c>
      <c r="C10" s="8"/>
    </row>
    <row r="11" spans="1:3" s="4" customFormat="1" ht="18.75" customHeight="1">
      <c r="A11" s="6" t="s">
        <v>6</v>
      </c>
      <c r="B11" s="7"/>
      <c r="C11" s="8"/>
    </row>
    <row r="12" spans="1:3" s="4" customFormat="1" ht="18.75" customHeight="1">
      <c r="A12" s="6" t="s">
        <v>7</v>
      </c>
      <c r="B12" s="7"/>
      <c r="C12" s="8"/>
    </row>
    <row r="13" spans="1:3" s="4" customFormat="1" ht="18.75" customHeight="1">
      <c r="A13" s="6" t="s">
        <v>8</v>
      </c>
      <c r="B13" s="7"/>
      <c r="C13" s="8"/>
    </row>
    <row r="14" spans="1:3" s="4" customFormat="1" ht="18.75" customHeight="1">
      <c r="A14" s="6" t="s">
        <v>9</v>
      </c>
      <c r="B14" s="7"/>
      <c r="C14" s="8"/>
    </row>
    <row r="15" spans="1:3" s="4" customFormat="1" ht="18.75" customHeight="1">
      <c r="A15" s="6" t="s">
        <v>10</v>
      </c>
      <c r="B15" s="7"/>
      <c r="C15" s="8"/>
    </row>
    <row r="16" spans="1:6" s="4" customFormat="1" ht="21" customHeight="1">
      <c r="A16" s="5"/>
      <c r="C16" s="1"/>
      <c r="F16" s="9"/>
    </row>
    <row r="17" spans="1:6" s="4" customFormat="1" ht="18.75" customHeight="1">
      <c r="A17" s="5" t="s">
        <v>11</v>
      </c>
      <c r="C17" s="1"/>
      <c r="F17" s="9"/>
    </row>
    <row r="18" spans="1:6" s="4" customFormat="1" ht="18.75" customHeight="1">
      <c r="A18" s="10" t="s">
        <v>12</v>
      </c>
      <c r="B18" s="10" t="s">
        <v>13</v>
      </c>
      <c r="C18" s="11" t="s">
        <v>14</v>
      </c>
      <c r="F18" s="9"/>
    </row>
    <row r="19" spans="1:3" s="4" customFormat="1" ht="18.75" customHeight="1">
      <c r="A19" s="12" t="s">
        <v>15</v>
      </c>
      <c r="B19" s="12" t="s">
        <v>16</v>
      </c>
      <c r="C19" s="13">
        <f>115717.64+1066525.8</f>
        <v>1182243.44</v>
      </c>
    </row>
    <row r="20" spans="1:6" s="4" customFormat="1" ht="18.75" customHeight="1">
      <c r="A20" s="12" t="s">
        <v>17</v>
      </c>
      <c r="B20" s="12" t="s">
        <v>18</v>
      </c>
      <c r="C20" s="13">
        <f>691473.88+6507.74+546381.89</f>
        <v>1244363.51</v>
      </c>
      <c r="E20" s="9"/>
      <c r="F20" s="9"/>
    </row>
    <row r="21" spans="1:6" s="4" customFormat="1" ht="18.75" customHeight="1">
      <c r="A21" s="12" t="s">
        <v>19</v>
      </c>
      <c r="B21" s="12" t="s">
        <v>20</v>
      </c>
      <c r="C21" s="13">
        <f>10000+493253.62</f>
        <v>503253.62</v>
      </c>
      <c r="D21" s="9"/>
      <c r="E21" s="9"/>
      <c r="F21" s="9"/>
    </row>
    <row r="22" spans="1:3" s="4" customFormat="1" ht="76.5" customHeight="1">
      <c r="A22" s="12" t="s">
        <v>21</v>
      </c>
      <c r="B22" s="12" t="s">
        <v>22</v>
      </c>
      <c r="C22" s="13">
        <v>0</v>
      </c>
    </row>
    <row r="23" spans="1:4" s="4" customFormat="1" ht="19.5" customHeight="1">
      <c r="A23" s="12"/>
      <c r="B23" s="12" t="s">
        <v>23</v>
      </c>
      <c r="C23" s="13">
        <f>SUM(C19:C22)</f>
        <v>2929860.57</v>
      </c>
      <c r="D23" s="14"/>
    </row>
    <row r="24" spans="1:3" s="4" customFormat="1" ht="21" customHeight="1">
      <c r="A24" s="5"/>
      <c r="C24" s="1"/>
    </row>
    <row r="25" spans="1:3" s="4" customFormat="1" ht="19.5" customHeight="1">
      <c r="A25" s="5" t="s">
        <v>24</v>
      </c>
      <c r="C25" s="1"/>
    </row>
    <row r="26" spans="1:3" s="4" customFormat="1" ht="18.75" customHeight="1">
      <c r="A26" s="10" t="s">
        <v>12</v>
      </c>
      <c r="B26" s="10" t="s">
        <v>13</v>
      </c>
      <c r="C26" s="11" t="s">
        <v>14</v>
      </c>
    </row>
    <row r="27" spans="1:3" s="4" customFormat="1" ht="18.75" customHeight="1">
      <c r="A27" s="12" t="s">
        <v>15</v>
      </c>
      <c r="B27" s="12" t="s">
        <v>25</v>
      </c>
      <c r="C27" s="13">
        <f>17238.3</f>
        <v>17238.3</v>
      </c>
    </row>
    <row r="28" spans="1:3" s="4" customFormat="1" ht="18.75" customHeight="1">
      <c r="A28" s="12" t="s">
        <v>17</v>
      </c>
      <c r="B28" s="12" t="s">
        <v>26</v>
      </c>
      <c r="C28" s="13">
        <f>84663.2</f>
        <v>84663.2</v>
      </c>
    </row>
    <row r="29" spans="1:3" s="4" customFormat="1" ht="18.75" customHeight="1">
      <c r="A29" s="12" t="s">
        <v>19</v>
      </c>
      <c r="B29" s="12" t="s">
        <v>27</v>
      </c>
      <c r="C29" s="13">
        <f>16274.19</f>
        <v>16274.19</v>
      </c>
    </row>
    <row r="30" spans="1:3" s="4" customFormat="1" ht="33" customHeight="1">
      <c r="A30" s="12" t="s">
        <v>21</v>
      </c>
      <c r="B30" s="12" t="s">
        <v>28</v>
      </c>
      <c r="C30" s="13">
        <f>338527.3</f>
        <v>338527.3</v>
      </c>
    </row>
    <row r="31" spans="1:3" s="4" customFormat="1" ht="17.25" customHeight="1">
      <c r="A31" s="12" t="s">
        <v>29</v>
      </c>
      <c r="B31" s="12" t="s">
        <v>30</v>
      </c>
      <c r="C31" s="13">
        <v>0</v>
      </c>
    </row>
    <row r="32" spans="1:3" s="4" customFormat="1" ht="17.25" customHeight="1">
      <c r="A32" s="12" t="s">
        <v>31</v>
      </c>
      <c r="B32" s="12" t="s">
        <v>32</v>
      </c>
      <c r="C32" s="13">
        <f>18338.96+23321.42</f>
        <v>41660.38</v>
      </c>
    </row>
    <row r="33" spans="1:3" s="4" customFormat="1" ht="17.25" customHeight="1">
      <c r="A33" s="12" t="s">
        <v>33</v>
      </c>
      <c r="B33" s="12" t="s">
        <v>34</v>
      </c>
      <c r="C33" s="13">
        <f>494067.98</f>
        <v>494067.98</v>
      </c>
    </row>
    <row r="34" spans="1:3" s="4" customFormat="1" ht="17.25" customHeight="1">
      <c r="A34" s="12" t="s">
        <v>35</v>
      </c>
      <c r="B34" s="12" t="s">
        <v>36</v>
      </c>
      <c r="C34" s="13">
        <f>27532+102358.84+3061+27919.31+13179</f>
        <v>174050.15</v>
      </c>
    </row>
    <row r="35" spans="1:3" s="4" customFormat="1" ht="17.25" customHeight="1">
      <c r="A35" s="12" t="s">
        <v>37</v>
      </c>
      <c r="B35" s="12" t="s">
        <v>38</v>
      </c>
      <c r="C35" s="13">
        <f>104215+90144.38+513.67</f>
        <v>194873.05000000002</v>
      </c>
    </row>
    <row r="36" spans="1:3" s="4" customFormat="1" ht="17.25" customHeight="1">
      <c r="A36" s="12" t="s">
        <v>39</v>
      </c>
      <c r="B36" s="12" t="s">
        <v>40</v>
      </c>
      <c r="C36" s="13">
        <f>398393.74+448872.71+252.19+126984.24+7869</f>
        <v>982371.8799999999</v>
      </c>
    </row>
    <row r="37" spans="1:3" s="4" customFormat="1" ht="17.25" customHeight="1">
      <c r="A37" s="12" t="s">
        <v>41</v>
      </c>
      <c r="B37" s="12" t="s">
        <v>42</v>
      </c>
      <c r="C37" s="13">
        <f>423723.24</f>
        <v>423723.24</v>
      </c>
    </row>
    <row r="38" spans="1:3" s="4" customFormat="1" ht="17.25" customHeight="1">
      <c r="A38" s="12" t="s">
        <v>43</v>
      </c>
      <c r="B38" s="12" t="s">
        <v>44</v>
      </c>
      <c r="C38" s="13">
        <f>105196.18+7466.36+724185.42</f>
        <v>836847.9600000001</v>
      </c>
    </row>
    <row r="39" spans="1:3" s="4" customFormat="1" ht="105">
      <c r="A39" s="12" t="s">
        <v>45</v>
      </c>
      <c r="B39" s="12" t="s">
        <v>46</v>
      </c>
      <c r="C39" s="15">
        <f>33600+27636.66+74125.61+1421831.26+64074.7+963.4+48861.9+157620+57890.28+8254.42+962.24</f>
        <v>1895820.4699999997</v>
      </c>
    </row>
    <row r="40" spans="1:3" s="4" customFormat="1" ht="17.25" customHeight="1">
      <c r="A40" s="12" t="s">
        <v>47</v>
      </c>
      <c r="B40" s="12" t="s">
        <v>48</v>
      </c>
      <c r="C40" s="13">
        <f>2363.5+1216726.03+215.09+531.56</f>
        <v>1219836.1800000002</v>
      </c>
    </row>
    <row r="41" spans="1:6" s="4" customFormat="1" ht="17.25" customHeight="1">
      <c r="A41" s="12" t="s">
        <v>49</v>
      </c>
      <c r="B41" s="12" t="s">
        <v>50</v>
      </c>
      <c r="C41" s="15">
        <f>128946.28+1054398.53+219539.88+40642+19071</f>
        <v>1462597.69</v>
      </c>
      <c r="F41" s="9"/>
    </row>
    <row r="42" spans="1:6" s="4" customFormat="1" ht="17.25" customHeight="1">
      <c r="A42" s="16" t="s">
        <v>51</v>
      </c>
      <c r="B42" s="16" t="s">
        <v>52</v>
      </c>
      <c r="C42" s="13">
        <f>8300+84383.42</f>
        <v>92683.42</v>
      </c>
      <c r="F42" s="9"/>
    </row>
    <row r="43" spans="1:6" s="4" customFormat="1" ht="32.25" customHeight="1">
      <c r="A43" s="12" t="s">
        <v>53</v>
      </c>
      <c r="B43" s="12" t="s">
        <v>54</v>
      </c>
      <c r="C43" s="13">
        <f>1510000.68+139570.14+118755.67+16769+384960.17+23613.92+79239.21</f>
        <v>2272908.7899999996</v>
      </c>
      <c r="F43" s="9"/>
    </row>
    <row r="44" spans="1:3" s="4" customFormat="1" ht="17.25" customHeight="1">
      <c r="A44" s="12" t="s">
        <v>55</v>
      </c>
      <c r="B44" s="12" t="s">
        <v>56</v>
      </c>
      <c r="C44" s="15">
        <f>2525+42078.51+5350+69846.03+226600+837.67+8300+1605</f>
        <v>357142.21</v>
      </c>
    </row>
    <row r="45" spans="1:4" s="4" customFormat="1" ht="17.25" customHeight="1">
      <c r="A45" s="12" t="s">
        <v>57</v>
      </c>
      <c r="B45" s="12" t="s">
        <v>58</v>
      </c>
      <c r="C45" s="13">
        <f>2520+3374</f>
        <v>5894</v>
      </c>
      <c r="D45" s="9"/>
    </row>
    <row r="46" spans="1:6" s="4" customFormat="1" ht="30">
      <c r="A46" s="12" t="s">
        <v>59</v>
      </c>
      <c r="B46" s="12" t="s">
        <v>60</v>
      </c>
      <c r="C46" s="15">
        <f>728049+77244</f>
        <v>805293</v>
      </c>
      <c r="D46" s="9"/>
      <c r="F46" s="9"/>
    </row>
    <row r="47" spans="1:7" s="4" customFormat="1" ht="17.25" customHeight="1">
      <c r="A47" s="12" t="s">
        <v>61</v>
      </c>
      <c r="B47" s="12" t="s">
        <v>62</v>
      </c>
      <c r="C47" s="13">
        <f>2478.7+2158.39</f>
        <v>4637.09</v>
      </c>
      <c r="E47" s="9"/>
      <c r="F47" s="9"/>
      <c r="G47" s="9"/>
    </row>
    <row r="48" spans="1:7" s="4" customFormat="1" ht="17.25" customHeight="1">
      <c r="A48" s="12" t="s">
        <v>63</v>
      </c>
      <c r="B48" s="12" t="s">
        <v>64</v>
      </c>
      <c r="C48" s="13">
        <f>76494.21</f>
        <v>76494.21</v>
      </c>
      <c r="E48" s="9"/>
      <c r="F48" s="9"/>
      <c r="G48" s="9"/>
    </row>
    <row r="49" spans="1:7" s="4" customFormat="1" ht="17.25" customHeight="1">
      <c r="A49" s="12" t="s">
        <v>65</v>
      </c>
      <c r="B49" s="12" t="s">
        <v>66</v>
      </c>
      <c r="C49" s="13">
        <v>0</v>
      </c>
      <c r="E49" s="9"/>
      <c r="F49" s="9"/>
      <c r="G49" s="9"/>
    </row>
    <row r="50" spans="1:7" s="4" customFormat="1" ht="31.5" customHeight="1">
      <c r="A50" s="12" t="s">
        <v>67</v>
      </c>
      <c r="B50" s="12" t="s">
        <v>68</v>
      </c>
      <c r="C50" s="13">
        <f>6410+2904+103785+5790+36148.58+1611.6+14757.53+12408.61+85328+10079.48+31594.59+449.23+145.6+3165.12+436+10286.7+5917.44+11543+20200.18+232</f>
        <v>363192.66</v>
      </c>
      <c r="E50" s="9"/>
      <c r="F50" s="9"/>
      <c r="G50" s="9"/>
    </row>
    <row r="51" spans="1:5" s="4" customFormat="1" ht="15" customHeight="1">
      <c r="A51" s="12" t="s">
        <v>69</v>
      </c>
      <c r="B51" s="12" t="s">
        <v>70</v>
      </c>
      <c r="C51" s="13">
        <f>500</f>
        <v>500</v>
      </c>
      <c r="E51" s="9"/>
    </row>
    <row r="52" spans="1:3" s="4" customFormat="1" ht="15" customHeight="1">
      <c r="A52" s="12" t="s">
        <v>71</v>
      </c>
      <c r="B52" s="12" t="s">
        <v>72</v>
      </c>
      <c r="C52" s="13">
        <f>1101674.35+13203.4+221937.44+9769.05+13487.77+11680+49584.56+18450.4+6780+100+8935.8+120582.44+14865.18+260.81+2600+2190.5+8999.85+2037.22+10878+1130+983.34+128954.53+107140.35+18411.88+3299+2187.74+5667.85+1389.15+543.65+7725+3996+310570.87+23077.97+107481.71+10590.38+930.8+13116.13+147816.25+248.82+759+7935+10411.31+3984+77460+884000.48+494744.38+56915.78+27730.99+8950+341477.38+20072.13+112915+3615.2+51941.32+730+1036094.7+1500+26101.27+229066.25+12576.97</f>
        <v>5922259.35</v>
      </c>
    </row>
    <row r="53" spans="1:7" s="4" customFormat="1" ht="15" customHeight="1">
      <c r="A53" s="12"/>
      <c r="B53" s="12" t="s">
        <v>23</v>
      </c>
      <c r="C53" s="13">
        <f>SUM(C27:C52)</f>
        <v>18083556.7</v>
      </c>
      <c r="D53" s="17"/>
      <c r="E53" s="1"/>
      <c r="F53" s="9"/>
      <c r="G53" s="9"/>
    </row>
    <row r="54" spans="1:7" s="4" customFormat="1" ht="15">
      <c r="A54" s="5"/>
      <c r="B54" s="9"/>
      <c r="C54" s="9"/>
      <c r="F54" s="9"/>
      <c r="G54" s="9"/>
    </row>
    <row r="55" spans="1:6" s="4" customFormat="1" ht="18" customHeight="1">
      <c r="A55" s="5" t="s">
        <v>73</v>
      </c>
      <c r="C55" s="1"/>
      <c r="F55" s="9"/>
    </row>
    <row r="56" spans="1:6" s="4" customFormat="1" ht="18.75" customHeight="1">
      <c r="A56" s="10" t="s">
        <v>12</v>
      </c>
      <c r="B56" s="10" t="s">
        <v>13</v>
      </c>
      <c r="C56" s="11" t="s">
        <v>14</v>
      </c>
      <c r="E56" s="18"/>
      <c r="F56" s="18"/>
    </row>
    <row r="57" spans="1:6" s="4" customFormat="1" ht="17.25" customHeight="1">
      <c r="A57" s="12" t="s">
        <v>15</v>
      </c>
      <c r="B57" s="12" t="s">
        <v>74</v>
      </c>
      <c r="C57" s="13">
        <f>1680000+2201255.58+400000</f>
        <v>4281255.58</v>
      </c>
      <c r="D57" s="19"/>
      <c r="E57" s="18"/>
      <c r="F57" s="18"/>
    </row>
    <row r="58" spans="1:6" s="4" customFormat="1" ht="17.25" customHeight="1">
      <c r="A58" s="12" t="s">
        <v>17</v>
      </c>
      <c r="B58" s="12" t="s">
        <v>75</v>
      </c>
      <c r="C58" s="13">
        <v>0</v>
      </c>
      <c r="D58" s="19"/>
      <c r="E58" s="18"/>
      <c r="F58" s="18"/>
    </row>
    <row r="59" spans="1:6" s="4" customFormat="1" ht="31.5" customHeight="1">
      <c r="A59" s="12" t="s">
        <v>19</v>
      </c>
      <c r="B59" s="12" t="s">
        <v>76</v>
      </c>
      <c r="C59" s="13">
        <f>3117774+317786.98</f>
        <v>3435560.98</v>
      </c>
      <c r="D59" s="19"/>
      <c r="E59" s="18"/>
      <c r="F59" s="9"/>
    </row>
    <row r="60" spans="1:6" s="4" customFormat="1" ht="30">
      <c r="A60" s="12" t="s">
        <v>21</v>
      </c>
      <c r="B60" s="12" t="s">
        <v>77</v>
      </c>
      <c r="C60" s="15">
        <f>722+111800+7800+118589.11</f>
        <v>238911.11</v>
      </c>
      <c r="D60" s="19"/>
      <c r="E60" s="18"/>
      <c r="F60" s="9"/>
    </row>
    <row r="61" spans="1:4" s="4" customFormat="1" ht="16.5" customHeight="1">
      <c r="A61" s="12" t="s">
        <v>29</v>
      </c>
      <c r="B61" s="12" t="s">
        <v>78</v>
      </c>
      <c r="C61" s="13">
        <f>24313.98+1527.13+19278.06+3621.85+15950+490000+348202.06+652068.38+38953+1401800.07+670169</f>
        <v>3665883.5300000003</v>
      </c>
      <c r="D61" s="19"/>
    </row>
    <row r="62" spans="1:6" s="4" customFormat="1" ht="16.5" customHeight="1">
      <c r="A62" s="12"/>
      <c r="B62" s="12" t="s">
        <v>23</v>
      </c>
      <c r="C62" s="13">
        <f>SUM(C57:C61)</f>
        <v>11621611.2</v>
      </c>
      <c r="D62" s="20"/>
      <c r="E62" s="20"/>
      <c r="F62" s="20"/>
    </row>
    <row r="63" spans="1:5" s="4" customFormat="1" ht="21" customHeight="1">
      <c r="A63" s="5"/>
      <c r="C63" s="1"/>
      <c r="E63" s="9"/>
    </row>
    <row r="64" spans="1:3" s="4" customFormat="1" ht="17.25" customHeight="1">
      <c r="A64" s="5" t="s">
        <v>79</v>
      </c>
      <c r="C64" s="1"/>
    </row>
    <row r="65" spans="1:6" s="4" customFormat="1" ht="18.75" customHeight="1">
      <c r="A65" s="10" t="s">
        <v>12</v>
      </c>
      <c r="B65" s="10" t="s">
        <v>13</v>
      </c>
      <c r="C65" s="11" t="s">
        <v>14</v>
      </c>
      <c r="F65" s="9"/>
    </row>
    <row r="66" spans="1:6" s="4" customFormat="1" ht="16.5" customHeight="1">
      <c r="A66" s="12" t="s">
        <v>15</v>
      </c>
      <c r="B66" s="12" t="s">
        <v>80</v>
      </c>
      <c r="C66" s="13">
        <v>0</v>
      </c>
      <c r="F66" s="9"/>
    </row>
    <row r="67" spans="1:3" s="4" customFormat="1" ht="16.5" customHeight="1">
      <c r="A67" s="12" t="s">
        <v>17</v>
      </c>
      <c r="B67" s="12" t="s">
        <v>81</v>
      </c>
      <c r="C67" s="13">
        <v>0</v>
      </c>
    </row>
    <row r="68" spans="1:6" s="4" customFormat="1" ht="16.5" customHeight="1">
      <c r="A68" s="12"/>
      <c r="B68" s="12" t="s">
        <v>23</v>
      </c>
      <c r="C68" s="13">
        <f>SUM(C66:C67)</f>
        <v>0</v>
      </c>
      <c r="F68" s="9"/>
    </row>
    <row r="69" spans="1:6" ht="12.75">
      <c r="A69" s="2" t="s">
        <v>82</v>
      </c>
      <c r="F69" s="21"/>
    </row>
    <row r="70" spans="1:3" ht="26.25" customHeight="1">
      <c r="A70" s="22" t="s">
        <v>83</v>
      </c>
      <c r="B70" s="22"/>
      <c r="C70" s="22"/>
    </row>
    <row r="71" ht="12.75">
      <c r="A71" s="23"/>
    </row>
    <row r="72" spans="1:3" ht="12" customHeight="1">
      <c r="A72" s="24" t="s">
        <v>84</v>
      </c>
      <c r="B72" s="24"/>
      <c r="C72" s="24"/>
    </row>
    <row r="73" spans="1:3" s="26" customFormat="1" ht="24.75" customHeight="1">
      <c r="A73" s="25" t="s">
        <v>85</v>
      </c>
      <c r="B73" s="25"/>
      <c r="C73" s="25"/>
    </row>
    <row r="74" spans="1:3" ht="26.25" customHeight="1">
      <c r="A74" s="27" t="s">
        <v>86</v>
      </c>
      <c r="B74" s="27"/>
      <c r="C74" s="27"/>
    </row>
  </sheetData>
  <sheetProtection selectLockedCells="1" selectUnlockedCells="1"/>
  <mergeCells count="4">
    <mergeCell ref="A70:C70"/>
    <mergeCell ref="A72:C72"/>
    <mergeCell ref="A73:C73"/>
    <mergeCell ref="A74:C74"/>
  </mergeCells>
  <printOptions horizontalCentered="1"/>
  <pageMargins left="0.7479166666666667" right="0.4722222222222222" top="0.5118055555555555" bottom="0.4722222222222222" header="0.5118055555555555" footer="0.5118055555555555"/>
  <pageSetup horizontalDpi="300" verticalDpi="300" orientation="portrait" paperSize="9" scale="80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2016-01-08T16:45:48Z</cp:lastPrinted>
  <dcterms:created xsi:type="dcterms:W3CDTF">2016-01-05T19:59:58Z</dcterms:created>
  <dcterms:modified xsi:type="dcterms:W3CDTF">2016-01-12T16:25:44Z</dcterms:modified>
  <cp:category/>
  <cp:version/>
  <cp:contentType/>
  <cp:contentStatus/>
  <cp:revision>2</cp:revision>
</cp:coreProperties>
</file>